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carolina_carpinteri_giustizia_it/Documents/Desktop/"/>
    </mc:Choice>
  </mc:AlternateContent>
  <xr:revisionPtr revIDLastSave="2" documentId="8_{981CBF3C-ACA3-4DF4-A417-4A09A1B6EA91}" xr6:coauthVersionLast="47" xr6:coauthVersionMax="47" xr10:uidLastSave="{157C15E0-1363-4DBE-9B90-25B05CA04DA1}"/>
  <bookViews>
    <workbookView xWindow="14400" yWindow="0" windowWidth="14400" windowHeight="15600" xr2:uid="{972D4865-F129-4998-AE17-2686D7786330}"/>
  </bookViews>
  <sheets>
    <sheet name="Tabel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G14" i="1" s="1"/>
  <c r="F8" i="1"/>
  <c r="G8" i="1"/>
  <c r="F9" i="1"/>
  <c r="G9" i="1" s="1"/>
  <c r="F10" i="1"/>
  <c r="G10" i="1" s="1"/>
  <c r="F11" i="1"/>
  <c r="G11" i="1"/>
  <c r="F12" i="1"/>
  <c r="G12" i="1"/>
  <c r="A23" i="1"/>
  <c r="F23" i="1" s="1"/>
  <c r="D12" i="1"/>
  <c r="G17" i="1" l="1"/>
  <c r="G28" i="1"/>
  <c r="G31" i="1"/>
  <c r="A24" i="1"/>
  <c r="F24" i="1" s="1"/>
  <c r="G25" i="1" s="1"/>
  <c r="H34" i="1" l="1"/>
  <c r="G34" i="1" s="1"/>
  <c r="A25" i="1"/>
  <c r="G35" i="1" l="1"/>
  <c r="G36" i="1"/>
  <c r="G37" i="1" l="1"/>
  <c r="G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Cioffi</author>
    <author>Gianmarco</author>
  </authors>
  <commentList>
    <comment ref="F6" authorId="0" shapeId="0" xr:uid="{1FFA724A-B477-4312-9741-1D38E17F72C2}">
      <text>
        <r>
          <rPr>
            <sz val="8"/>
            <color indexed="81"/>
            <rFont val="Tahoma"/>
            <family val="2"/>
          </rPr>
          <t xml:space="preserve">Si inserirà:
1. qualora non sia stata ancora depositata la stima, la casella sarà lasciata vuota;
2. dopo il deposito della relazione di stima ma prima dell'emissione dell'ordinanza di vendita: il valore di stima;
3. dopo l'emissione dell'ordinanza di vendita: il prezzo base come determinato dal g.e.;
4. dopo tentativi infruttuosi di vendita: il prezzo base dell'ultima vendita andata deserta.
</t>
        </r>
      </text>
    </comment>
    <comment ref="F17" authorId="1" shapeId="0" xr:uid="{9E8D1AE5-594D-4670-AC87-6592EDB6B981}">
      <text>
        <r>
          <rPr>
            <sz val="8"/>
            <color indexed="81"/>
            <rFont val="Tahoma"/>
            <family val="2"/>
          </rPr>
          <t>Il compenso puo' essere aumentato sino al 20% nei casi di eccezionali difficolta' nello svolgimento dell'incarico (da motivarsi specificamente)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1" shapeId="0" xr:uid="{6E4FF360-9EE0-4A0D-8A15-36A467649C63}">
      <text>
        <r>
          <rPr>
            <sz val="8"/>
            <color indexed="81"/>
            <rFont val="Tahoma"/>
            <family val="2"/>
          </rPr>
          <t>Compeso spettante per:
a) azione per la convalida della licenza o dello sfratto per finita locazione o per morosita' e promozione di ogni altra azione, anche esecutiva, occorrente per conseguire la disponibilita' del bene;
b) partecipazione alle assemblee condominiali;
c) interventi di manutenzione ordinaria o straordinaria;
d) regolarizzazione catastale, urbanistica ed edilizia degli immobili;
e) direzione e controllo delle attivita' di asporto e trasferimento presso un depositario delle cose mobili appartenenti al debitore o a terzi rinvenute nell'immobile pignorato.</t>
        </r>
      </text>
    </comment>
    <comment ref="F31" authorId="1" shapeId="0" xr:uid="{EB77CF42-6EFF-4E0C-90CB-B444EAC211B4}">
      <text>
        <r>
          <rPr>
            <sz val="8"/>
            <color indexed="81"/>
            <rFont val="Tahoma"/>
            <family val="2"/>
          </rPr>
          <t>Riportare la percentuale di decurtazione indicata nella Circolare del 27/07/2016 e cioè 30% da applicare al valore ricavato in base alla lettera a) della medesima circolare se non è stata ancora emessa ordinanza di vendita o se comunque non è stato esperito il primo tentativo di vendita.</t>
        </r>
      </text>
    </comment>
    <comment ref="G52" authorId="0" shapeId="0" xr:uid="{5DDAB614-9731-4EAB-80BE-22D8EABE4E03}">
      <text>
        <r>
          <rPr>
            <sz val="8"/>
            <color indexed="81"/>
            <rFont val="Tahoma"/>
            <family val="2"/>
          </rPr>
          <t xml:space="preserve">INSERIRE IMPORTO GiA' LIQUIDATO IN PRIMA ISTANZA
</t>
        </r>
      </text>
    </comment>
  </commentList>
</comments>
</file>

<file path=xl/sharedStrings.xml><?xml version="1.0" encoding="utf-8"?>
<sst xmlns="http://schemas.openxmlformats.org/spreadsheetml/2006/main" count="38" uniqueCount="34">
  <si>
    <t>SCAGLIONE</t>
  </si>
  <si>
    <t>DA</t>
  </si>
  <si>
    <t>A</t>
  </si>
  <si>
    <t>%</t>
  </si>
  <si>
    <t>VALORE DI VENDITA (e per scaglioni)</t>
  </si>
  <si>
    <t>FINO A 25.000 €</t>
  </si>
  <si>
    <t>DA 25.000 A 100.000 €</t>
  </si>
  <si>
    <t>DA 100.000 A 200.000 €</t>
  </si>
  <si>
    <t>DA 200.000 A 300.000 €</t>
  </si>
  <si>
    <t>DA 300.000 A 500.000 €</t>
  </si>
  <si>
    <t>DA 500.000 € IN POI</t>
  </si>
  <si>
    <t>TOTALE</t>
  </si>
  <si>
    <t>Affitti riscossi</t>
  </si>
  <si>
    <t>Compenso affitti riscossi</t>
  </si>
  <si>
    <t>Totale compenso su affitti</t>
  </si>
  <si>
    <t>LIQUIDAZIONE COMPENSI PER OPERAZIONI DI CUSTODIA</t>
  </si>
  <si>
    <t>riempire le caselle in giallo</t>
  </si>
  <si>
    <t>Compenso</t>
  </si>
  <si>
    <t>Aumento percentuale per altre attività (dal 5 al 20 %)</t>
  </si>
  <si>
    <t>Spese generali 10 % (art. 2, c. 6 Decreto 15.5.2009, n. 80)</t>
  </si>
  <si>
    <t>Compenso per la custodia</t>
  </si>
  <si>
    <t>Compenso sull'ammontare degli affitti riscossi (art. 3, c. 1  Decreto 15.05.2009, n. 80)</t>
  </si>
  <si>
    <t>Aumento per eccezionali difficoltà (fino al 20 %)</t>
  </si>
  <si>
    <t>Diminuzione (art. 2 c. 3 e 4 e istruzioni g.e.)</t>
  </si>
  <si>
    <t>Sub-Totale</t>
  </si>
  <si>
    <t>IVA 22%</t>
  </si>
  <si>
    <t>SPESE VIVE DOCUMENTATE</t>
  </si>
  <si>
    <r>
      <t xml:space="preserve">Aumento per eccezionali difficoltà </t>
    </r>
    <r>
      <rPr>
        <b/>
        <sz val="8"/>
        <rFont val="Calibri"/>
        <family val="2"/>
      </rPr>
      <t>(art. 2 c. 5  Decreto 15.05.2009, n. 80)</t>
    </r>
  </si>
  <si>
    <r>
      <t xml:space="preserve">Per attività straordinarie di custodia </t>
    </r>
    <r>
      <rPr>
        <b/>
        <sz val="8"/>
        <rFont val="Calibri"/>
        <family val="2"/>
      </rPr>
      <t>(art. 3, c. 2  Decreto 15.05.2009, n. 80)</t>
    </r>
  </si>
  <si>
    <t>Diminuzione percentuale (estinzione anticipata o altro)</t>
  </si>
  <si>
    <t>Ammontare degli affitti riscossi</t>
  </si>
  <si>
    <t>Valore vendita (o di stima se estinzione anticipata)</t>
  </si>
  <si>
    <t>CAP 4% (inserire SI o NO):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</si>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</sst>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0.0%"/>
    <numFmt numFmtId="166" formatCode="[$€-410]\ #,##0.00;[Red]\-[$€-410]\ #,##0.00"/>
    <numFmt numFmtId="167" formatCode="#,##0\ ;\-#,##0\ ;&quot; - &quot;;@\ "/>
  </numFmts>
  <fonts count="2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8"/>
      <name val="Calibri"/>
      <family val="2"/>
    </font>
    <font>
      <b/>
      <sz val="12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indexed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2" fillId="0" borderId="0"/>
    <xf numFmtId="0" fontId="2" fillId="0" borderId="0"/>
    <xf numFmtId="41" fontId="8" fillId="0" borderId="0" applyFont="0" applyFill="0" applyBorder="0" applyAlignment="0" applyProtection="0"/>
  </cellStyleXfs>
  <cellXfs count="72">
    <xf numFmtId="0" fontId="0" fillId="0" borderId="0" xfId="0"/>
    <xf numFmtId="3" fontId="8" fillId="2" borderId="0" xfId="2" applyNumberFormat="1" applyFont="1" applyFill="1" applyAlignment="1" applyProtection="1">
      <alignment vertical="center"/>
      <protection locked="0" hidden="1"/>
    </xf>
    <xf numFmtId="4" fontId="8" fillId="2" borderId="0" xfId="2" applyNumberFormat="1" applyFont="1" applyFill="1" applyAlignment="1" applyProtection="1">
      <alignment vertical="center"/>
      <protection locked="0" hidden="1"/>
    </xf>
    <xf numFmtId="166" fontId="8" fillId="2" borderId="0" xfId="2" applyNumberFormat="1" applyFont="1" applyFill="1" applyAlignment="1" applyProtection="1">
      <alignment horizontal="center" vertical="center"/>
      <protection hidden="1"/>
    </xf>
    <xf numFmtId="3" fontId="8" fillId="2" borderId="0" xfId="2" applyNumberFormat="1" applyFont="1" applyFill="1" applyAlignment="1" applyProtection="1">
      <alignment vertical="center"/>
      <protection hidden="1"/>
    </xf>
    <xf numFmtId="4" fontId="8" fillId="2" borderId="0" xfId="2" applyNumberFormat="1" applyFont="1" applyFill="1" applyAlignment="1" applyProtection="1">
      <alignment vertical="center"/>
      <protection hidden="1"/>
    </xf>
    <xf numFmtId="166" fontId="8" fillId="2" borderId="0" xfId="2" applyNumberFormat="1" applyFont="1" applyFill="1" applyAlignment="1" applyProtection="1">
      <alignment horizontal="center" vertical="center"/>
      <protection locked="0" hidden="1"/>
    </xf>
    <xf numFmtId="0" fontId="9" fillId="3" borderId="1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3" fontId="13" fillId="7" borderId="5" xfId="0" applyNumberFormat="1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3" borderId="4" xfId="0" applyFont="1" applyFill="1" applyBorder="1"/>
    <xf numFmtId="0" fontId="12" fillId="0" borderId="7" xfId="0" applyFont="1" applyBorder="1"/>
    <xf numFmtId="164" fontId="10" fillId="10" borderId="8" xfId="0" applyNumberFormat="1" applyFont="1" applyFill="1" applyBorder="1" applyProtection="1">
      <protection locked="0"/>
    </xf>
    <xf numFmtId="0" fontId="16" fillId="3" borderId="9" xfId="0" applyFont="1" applyFill="1" applyBorder="1"/>
    <xf numFmtId="0" fontId="17" fillId="0" borderId="1" xfId="0" applyFont="1" applyBorder="1"/>
    <xf numFmtId="164" fontId="18" fillId="4" borderId="4" xfId="0" applyNumberFormat="1" applyFont="1" applyFill="1" applyBorder="1"/>
    <xf numFmtId="164" fontId="18" fillId="6" borderId="4" xfId="0" applyNumberFormat="1" applyFont="1" applyFill="1" applyBorder="1"/>
    <xf numFmtId="164" fontId="14" fillId="0" borderId="10" xfId="0" applyNumberFormat="1" applyFont="1" applyBorder="1"/>
    <xf numFmtId="164" fontId="13" fillId="0" borderId="6" xfId="0" applyNumberFormat="1" applyFont="1" applyBorder="1"/>
    <xf numFmtId="9" fontId="10" fillId="5" borderId="4" xfId="0" applyNumberFormat="1" applyFont="1" applyFill="1" applyBorder="1" applyAlignment="1">
      <alignment horizontal="center"/>
    </xf>
    <xf numFmtId="164" fontId="14" fillId="0" borderId="4" xfId="0" applyNumberFormat="1" applyFont="1" applyBorder="1"/>
    <xf numFmtId="165" fontId="10" fillId="5" borderId="4" xfId="0" applyNumberFormat="1" applyFont="1" applyFill="1" applyBorder="1" applyAlignment="1">
      <alignment horizontal="center"/>
    </xf>
    <xf numFmtId="0" fontId="17" fillId="0" borderId="4" xfId="0" applyFont="1" applyBorder="1"/>
    <xf numFmtId="164" fontId="13" fillId="0" borderId="4" xfId="0" applyNumberFormat="1" applyFont="1" applyBorder="1"/>
    <xf numFmtId="0" fontId="10" fillId="7" borderId="4" xfId="0" applyFont="1" applyFill="1" applyBorder="1" applyAlignment="1">
      <alignment horizontal="center"/>
    </xf>
    <xf numFmtId="164" fontId="10" fillId="8" borderId="4" xfId="0" applyNumberFormat="1" applyFont="1" applyFill="1" applyBorder="1"/>
    <xf numFmtId="0" fontId="10" fillId="0" borderId="0" xfId="2" applyFont="1" applyAlignment="1">
      <alignment horizontal="center"/>
    </xf>
    <xf numFmtId="0" fontId="10" fillId="10" borderId="8" xfId="0" applyFont="1" applyFill="1" applyBorder="1" applyProtection="1">
      <protection locked="0"/>
    </xf>
    <xf numFmtId="0" fontId="19" fillId="2" borderId="0" xfId="2" applyFont="1" applyFill="1" applyAlignment="1" applyProtection="1">
      <alignment vertical="center"/>
      <protection hidden="1"/>
    </xf>
    <xf numFmtId="3" fontId="20" fillId="2" borderId="11" xfId="2" applyNumberFormat="1" applyFont="1" applyFill="1" applyBorder="1" applyAlignment="1" applyProtection="1">
      <alignment horizontal="center" vertical="center"/>
      <protection hidden="1"/>
    </xf>
    <xf numFmtId="3" fontId="21" fillId="2" borderId="0" xfId="2" applyNumberFormat="1" applyFont="1" applyFill="1" applyAlignment="1" applyProtection="1">
      <alignment horizontal="center" vertical="center"/>
      <protection hidden="1"/>
    </xf>
    <xf numFmtId="4" fontId="15" fillId="2" borderId="11" xfId="2" applyNumberFormat="1" applyFont="1" applyFill="1" applyBorder="1" applyAlignment="1" applyProtection="1">
      <alignment horizontal="center" vertical="center"/>
      <protection hidden="1"/>
    </xf>
    <xf numFmtId="4" fontId="19" fillId="2" borderId="0" xfId="2" applyNumberFormat="1" applyFont="1" applyFill="1" applyAlignment="1" applyProtection="1">
      <alignment horizontal="center" vertical="center"/>
      <protection hidden="1"/>
    </xf>
    <xf numFmtId="10" fontId="15" fillId="2" borderId="12" xfId="2" applyNumberFormat="1" applyFont="1" applyFill="1" applyBorder="1" applyAlignment="1" applyProtection="1">
      <alignment vertical="center"/>
      <protection hidden="1"/>
    </xf>
    <xf numFmtId="10" fontId="15" fillId="2" borderId="13" xfId="2" applyNumberFormat="1" applyFont="1" applyFill="1" applyBorder="1" applyAlignment="1" applyProtection="1">
      <alignment vertical="center"/>
      <protection hidden="1"/>
    </xf>
    <xf numFmtId="4" fontId="15" fillId="2" borderId="13" xfId="2" applyNumberFormat="1" applyFont="1" applyFill="1" applyBorder="1" applyAlignment="1" applyProtection="1">
      <alignment vertical="center"/>
      <protection hidden="1"/>
    </xf>
    <xf numFmtId="10" fontId="15" fillId="2" borderId="14" xfId="2" applyNumberFormat="1" applyFont="1" applyFill="1" applyBorder="1" applyAlignment="1" applyProtection="1">
      <alignment vertical="center"/>
      <protection hidden="1"/>
    </xf>
    <xf numFmtId="10" fontId="15" fillId="2" borderId="15" xfId="2" applyNumberFormat="1" applyFont="1" applyFill="1" applyBorder="1" applyAlignment="1" applyProtection="1">
      <alignment vertical="center"/>
      <protection hidden="1"/>
    </xf>
    <xf numFmtId="4" fontId="15" fillId="2" borderId="16" xfId="2" applyNumberFormat="1" applyFont="1" applyFill="1" applyBorder="1" applyAlignment="1" applyProtection="1">
      <alignment vertical="center"/>
      <protection hidden="1"/>
    </xf>
    <xf numFmtId="0" fontId="19" fillId="0" borderId="0" xfId="2" applyFont="1"/>
    <xf numFmtId="4" fontId="6" fillId="0" borderId="0" xfId="3" applyNumberFormat="1" applyFont="1" applyBorder="1"/>
    <xf numFmtId="41" fontId="6" fillId="0" borderId="0" xfId="3" applyFont="1" applyBorder="1"/>
    <xf numFmtId="0" fontId="7" fillId="0" borderId="0" xfId="0" applyFont="1"/>
    <xf numFmtId="164" fontId="11" fillId="11" borderId="8" xfId="0" applyNumberFormat="1" applyFont="1" applyFill="1" applyBorder="1"/>
    <xf numFmtId="0" fontId="5" fillId="10" borderId="17" xfId="0" applyFont="1" applyFill="1" applyBorder="1" applyAlignment="1">
      <alignment horizontal="center"/>
    </xf>
    <xf numFmtId="164" fontId="19" fillId="0" borderId="18" xfId="0" applyNumberFormat="1" applyFont="1" applyBorder="1"/>
    <xf numFmtId="164" fontId="10" fillId="0" borderId="19" xfId="0" applyNumberFormat="1" applyFont="1" applyBorder="1"/>
    <xf numFmtId="164" fontId="10" fillId="0" borderId="8" xfId="0" applyNumberFormat="1" applyFont="1" applyBorder="1"/>
    <xf numFmtId="164" fontId="10" fillId="0" borderId="20" xfId="0" applyNumberFormat="1" applyFont="1" applyBorder="1"/>
    <xf numFmtId="0" fontId="22" fillId="9" borderId="21" xfId="2" applyFont="1" applyFill="1" applyBorder="1" applyAlignment="1" applyProtection="1">
      <alignment horizontal="center" vertical="center"/>
      <protection hidden="1"/>
    </xf>
    <xf numFmtId="0" fontId="22" fillId="9" borderId="22" xfId="2" applyFont="1" applyFill="1" applyBorder="1" applyAlignment="1" applyProtection="1">
      <alignment horizontal="center" vertical="center"/>
      <protection hidden="1"/>
    </xf>
    <xf numFmtId="0" fontId="22" fillId="9" borderId="18" xfId="2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/>
    <xf numFmtId="0" fontId="9" fillId="3" borderId="22" xfId="0" applyFont="1" applyFill="1" applyBorder="1"/>
    <xf numFmtId="0" fontId="9" fillId="3" borderId="18" xfId="0" applyFont="1" applyFill="1" applyBorder="1"/>
    <xf numFmtId="0" fontId="9" fillId="3" borderId="23" xfId="0" applyFont="1" applyFill="1" applyBorder="1"/>
    <xf numFmtId="0" fontId="9" fillId="3" borderId="24" xfId="0" applyFont="1" applyFill="1" applyBorder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3" fontId="14" fillId="2" borderId="11" xfId="2" applyNumberFormat="1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/>
    </xf>
  </cellXfs>
  <cellStyles count="4">
    <cellStyle name="Excel Built-in Comma [0]" xfId="1" xr:uid="{BC73831F-6AA0-4755-8508-C05DAA8F184F}"/>
    <cellStyle name="Excel Built-in Normal" xfId="2" xr:uid="{C291042E-198E-4C3C-8F53-947D25815636}"/>
    <cellStyle name="Migliaia [0]" xfId="3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9C50-F087-4F1C-BB31-9F6253C49FE0}">
  <dimension ref="A1:M52"/>
  <sheetViews>
    <sheetView tabSelected="1" topLeftCell="D16" workbookViewId="0">
      <selection activeCell="F31" sqref="F31"/>
    </sheetView>
  </sheetViews>
  <sheetFormatPr defaultRowHeight="12.75" x14ac:dyDescent="0.2"/>
  <cols>
    <col min="1" max="1" width="39.7109375" style="10" customWidth="1"/>
    <col min="2" max="2" width="13.42578125" style="10" customWidth="1"/>
    <col min="3" max="3" width="12.85546875" style="10" bestFit="1" customWidth="1"/>
    <col min="4" max="4" width="14.140625" style="10" customWidth="1"/>
    <col min="5" max="5" width="9.5703125" style="10" bestFit="1" customWidth="1"/>
    <col min="6" max="6" width="22.85546875" style="10" bestFit="1" customWidth="1"/>
    <col min="7" max="7" width="17.7109375" style="10" customWidth="1"/>
    <col min="8" max="8" width="12.85546875" style="10" bestFit="1" customWidth="1"/>
    <col min="9" max="16384" width="9.140625" style="10"/>
  </cols>
  <sheetData>
    <row r="1" spans="1:13" ht="23.25" x14ac:dyDescent="0.35">
      <c r="A1" s="66" t="s">
        <v>15</v>
      </c>
      <c r="B1" s="66"/>
      <c r="C1" s="66"/>
      <c r="D1" s="66"/>
      <c r="E1" s="66"/>
      <c r="F1" s="66"/>
      <c r="G1" s="66"/>
    </row>
    <row r="2" spans="1:13" ht="15.75" x14ac:dyDescent="0.25">
      <c r="A2" s="67" t="s">
        <v>16</v>
      </c>
      <c r="B2" s="67"/>
      <c r="C2" s="67"/>
      <c r="D2" s="67"/>
      <c r="E2" s="67"/>
      <c r="F2" s="67"/>
      <c r="G2" s="67"/>
    </row>
    <row r="3" spans="1:13" ht="23.25" x14ac:dyDescent="0.35">
      <c r="A3" s="11"/>
      <c r="B3" s="12"/>
      <c r="C3" s="12"/>
      <c r="D3" s="12"/>
      <c r="E3" s="12"/>
      <c r="F3" s="12"/>
      <c r="G3" s="12"/>
      <c r="J3" s="18"/>
      <c r="K3" s="18"/>
      <c r="L3" s="18"/>
      <c r="M3" s="18"/>
    </row>
    <row r="4" spans="1:13" ht="15.75" x14ac:dyDescent="0.2">
      <c r="A4" s="58" t="s">
        <v>20</v>
      </c>
      <c r="B4" s="59"/>
      <c r="C4" s="59"/>
      <c r="D4" s="59"/>
      <c r="E4" s="59"/>
      <c r="F4" s="59"/>
      <c r="G4" s="60"/>
    </row>
    <row r="5" spans="1:13" s="18" customFormat="1" ht="32.25" thickBot="1" x14ac:dyDescent="0.3">
      <c r="A5" s="13"/>
      <c r="B5" s="14" t="s">
        <v>0</v>
      </c>
      <c r="C5" s="14" t="s">
        <v>1</v>
      </c>
      <c r="D5" s="14" t="s">
        <v>2</v>
      </c>
      <c r="E5" s="15" t="s">
        <v>3</v>
      </c>
      <c r="F5" s="16" t="s">
        <v>4</v>
      </c>
      <c r="G5" s="17" t="s">
        <v>17</v>
      </c>
    </row>
    <row r="6" spans="1:13" s="18" customFormat="1" ht="21.75" thickBot="1" x14ac:dyDescent="0.4">
      <c r="A6" s="7" t="s">
        <v>31</v>
      </c>
      <c r="B6" s="19"/>
      <c r="C6" s="19"/>
      <c r="D6" s="19"/>
      <c r="E6" s="20"/>
      <c r="F6" s="21"/>
      <c r="G6" s="22"/>
      <c r="I6" s="18">
        <v>1</v>
      </c>
    </row>
    <row r="7" spans="1:13" s="18" customFormat="1" ht="18.75" x14ac:dyDescent="0.3">
      <c r="A7" s="23" t="s">
        <v>5</v>
      </c>
      <c r="B7" s="24">
        <v>25000</v>
      </c>
      <c r="C7" s="25">
        <v>0</v>
      </c>
      <c r="D7" s="25">
        <v>25000</v>
      </c>
      <c r="E7" s="28">
        <v>0.03</v>
      </c>
      <c r="F7" s="26">
        <f t="shared" ref="F7:F12" si="0">IF($F$6&lt;=C7,0,IF(AND($F$6&gt;C7,$F$6&lt;=D7),$F$6-C7,B7))</f>
        <v>0</v>
      </c>
      <c r="G7" s="27">
        <f>IF(F7*E7&lt;=250,250,F7*E7)</f>
        <v>250</v>
      </c>
    </row>
    <row r="8" spans="1:13" s="18" customFormat="1" ht="18.75" x14ac:dyDescent="0.3">
      <c r="A8" s="23" t="s">
        <v>6</v>
      </c>
      <c r="B8" s="24">
        <v>75000</v>
      </c>
      <c r="C8" s="25">
        <v>25000.01</v>
      </c>
      <c r="D8" s="25">
        <v>100000</v>
      </c>
      <c r="E8" s="28">
        <v>0.01</v>
      </c>
      <c r="F8" s="29">
        <f t="shared" si="0"/>
        <v>0</v>
      </c>
      <c r="G8" s="27">
        <f>F8*E8</f>
        <v>0</v>
      </c>
    </row>
    <row r="9" spans="1:13" s="18" customFormat="1" ht="18.75" x14ac:dyDescent="0.3">
      <c r="A9" s="23" t="s">
        <v>7</v>
      </c>
      <c r="B9" s="24">
        <v>100000</v>
      </c>
      <c r="C9" s="25">
        <v>100000.01</v>
      </c>
      <c r="D9" s="25">
        <v>200000</v>
      </c>
      <c r="E9" s="30">
        <v>8.0000000000000002E-3</v>
      </c>
      <c r="F9" s="29">
        <f t="shared" si="0"/>
        <v>0</v>
      </c>
      <c r="G9" s="27">
        <f>F9*E9</f>
        <v>0</v>
      </c>
    </row>
    <row r="10" spans="1:13" s="18" customFormat="1" ht="18.75" x14ac:dyDescent="0.3">
      <c r="A10" s="23" t="s">
        <v>8</v>
      </c>
      <c r="B10" s="24">
        <v>100000</v>
      </c>
      <c r="C10" s="25">
        <v>200000.01</v>
      </c>
      <c r="D10" s="25">
        <v>300000</v>
      </c>
      <c r="E10" s="30">
        <v>7.0000000000000001E-3</v>
      </c>
      <c r="F10" s="29">
        <f t="shared" si="0"/>
        <v>0</v>
      </c>
      <c r="G10" s="27">
        <f>F10*E10</f>
        <v>0</v>
      </c>
    </row>
    <row r="11" spans="1:13" s="18" customFormat="1" ht="18.75" x14ac:dyDescent="0.3">
      <c r="A11" s="23" t="s">
        <v>9</v>
      </c>
      <c r="B11" s="24">
        <v>200000</v>
      </c>
      <c r="C11" s="25">
        <v>300000.01</v>
      </c>
      <c r="D11" s="25">
        <v>500000</v>
      </c>
      <c r="E11" s="30">
        <v>5.0000000000000001E-3</v>
      </c>
      <c r="F11" s="29">
        <f t="shared" si="0"/>
        <v>0</v>
      </c>
      <c r="G11" s="27">
        <f>F11*E11</f>
        <v>0</v>
      </c>
    </row>
    <row r="12" spans="1:13" s="18" customFormat="1" ht="18.75" x14ac:dyDescent="0.3">
      <c r="A12" s="31" t="s">
        <v>10</v>
      </c>
      <c r="B12" s="24"/>
      <c r="C12" s="25">
        <v>500000.01</v>
      </c>
      <c r="D12" s="25">
        <f>F6</f>
        <v>0</v>
      </c>
      <c r="E12" s="30">
        <v>3.0000000000000001E-3</v>
      </c>
      <c r="F12" s="29">
        <f t="shared" si="0"/>
        <v>0</v>
      </c>
      <c r="G12" s="32">
        <f>F12*E12</f>
        <v>0</v>
      </c>
    </row>
    <row r="13" spans="1:13" ht="15" x14ac:dyDescent="0.25">
      <c r="I13" s="18"/>
      <c r="J13" s="18"/>
      <c r="K13" s="18"/>
      <c r="L13" s="18"/>
      <c r="M13" s="18"/>
    </row>
    <row r="14" spans="1:13" ht="18.75" x14ac:dyDescent="0.3">
      <c r="F14" s="33" t="s">
        <v>11</v>
      </c>
      <c r="G14" s="34">
        <f>SUM(G1:G13)</f>
        <v>250</v>
      </c>
      <c r="I14" s="18"/>
      <c r="J14" s="18"/>
      <c r="K14" s="18"/>
      <c r="L14" s="18"/>
      <c r="M14" s="18"/>
    </row>
    <row r="16" spans="1:13" ht="16.5" thickBot="1" x14ac:dyDescent="0.25">
      <c r="A16" s="58" t="s">
        <v>27</v>
      </c>
      <c r="B16" s="59"/>
      <c r="C16" s="59"/>
      <c r="D16" s="59"/>
      <c r="E16" s="59"/>
      <c r="F16" s="59"/>
      <c r="G16" s="60"/>
    </row>
    <row r="17" spans="1:7" ht="21.75" thickBot="1" x14ac:dyDescent="0.4">
      <c r="A17" s="61" t="s">
        <v>22</v>
      </c>
      <c r="B17" s="62"/>
      <c r="C17" s="62"/>
      <c r="D17" s="63"/>
      <c r="E17" s="35" t="s">
        <v>3</v>
      </c>
      <c r="F17" s="36"/>
      <c r="G17" s="34">
        <f>ROUND(F17*G14,2)/100</f>
        <v>0</v>
      </c>
    </row>
    <row r="18" spans="1:7" ht="15" x14ac:dyDescent="0.2">
      <c r="A18" s="1"/>
      <c r="B18" s="1"/>
      <c r="C18" s="1"/>
      <c r="D18" s="1"/>
      <c r="E18" s="2"/>
      <c r="F18" s="3"/>
    </row>
    <row r="19" spans="1:7" ht="16.5" thickBot="1" x14ac:dyDescent="0.25">
      <c r="A19" s="58" t="s">
        <v>21</v>
      </c>
      <c r="B19" s="59"/>
      <c r="C19" s="59"/>
      <c r="D19" s="59"/>
      <c r="E19" s="59"/>
      <c r="F19" s="59"/>
      <c r="G19" s="60"/>
    </row>
    <row r="20" spans="1:7" ht="21.75" thickBot="1" x14ac:dyDescent="0.4">
      <c r="A20" s="64" t="s">
        <v>30</v>
      </c>
      <c r="B20" s="65"/>
      <c r="C20" s="65"/>
      <c r="D20" s="65"/>
      <c r="E20" s="37"/>
      <c r="F20" s="21"/>
    </row>
    <row r="21" spans="1:7" ht="15" x14ac:dyDescent="0.2">
      <c r="A21" s="4"/>
      <c r="B21" s="1"/>
      <c r="C21" s="4"/>
      <c r="D21" s="4"/>
      <c r="E21" s="5"/>
      <c r="F21" s="3"/>
    </row>
    <row r="22" spans="1:7" ht="15" x14ac:dyDescent="0.2">
      <c r="A22" s="38" t="s">
        <v>12</v>
      </c>
      <c r="B22" s="39"/>
      <c r="C22" s="39"/>
      <c r="D22" s="68" t="s">
        <v>13</v>
      </c>
      <c r="E22" s="68"/>
      <c r="F22" s="68"/>
    </row>
    <row r="23" spans="1:7" ht="15" x14ac:dyDescent="0.2">
      <c r="A23" s="40">
        <f>+IF(F20&gt;5000,5000,F20)</f>
        <v>0</v>
      </c>
      <c r="B23" s="41"/>
      <c r="C23" s="4"/>
      <c r="D23" s="42">
        <v>0.04</v>
      </c>
      <c r="E23" s="43"/>
      <c r="F23" s="44">
        <f>+A23*D23</f>
        <v>0</v>
      </c>
    </row>
    <row r="24" spans="1:7" ht="13.5" customHeight="1" x14ac:dyDescent="0.2">
      <c r="A24" s="40">
        <f>+IF(F20-A23&gt;(0),F20-A23,0)</f>
        <v>0</v>
      </c>
      <c r="B24" s="41"/>
      <c r="C24" s="4"/>
      <c r="D24" s="45">
        <v>0.03</v>
      </c>
      <c r="E24" s="46"/>
      <c r="F24" s="47">
        <f>+A24*D24</f>
        <v>0</v>
      </c>
    </row>
    <row r="25" spans="1:7" ht="18" customHeight="1" x14ac:dyDescent="0.3">
      <c r="A25" s="40">
        <f>SUM(A23:A24)</f>
        <v>0</v>
      </c>
      <c r="B25" s="41"/>
      <c r="C25" s="48"/>
      <c r="D25" s="69" t="s">
        <v>14</v>
      </c>
      <c r="E25" s="70"/>
      <c r="F25" s="71"/>
      <c r="G25" s="34">
        <f>SUM(F23:F24)</f>
        <v>0</v>
      </c>
    </row>
    <row r="26" spans="1:7" ht="15" x14ac:dyDescent="0.2">
      <c r="A26" s="1"/>
      <c r="B26" s="1"/>
      <c r="C26" s="1"/>
      <c r="D26" s="1"/>
      <c r="E26" s="2"/>
      <c r="F26" s="6"/>
    </row>
    <row r="27" spans="1:7" ht="16.5" thickBot="1" x14ac:dyDescent="0.25">
      <c r="A27" s="58" t="s">
        <v>28</v>
      </c>
      <c r="B27" s="59"/>
      <c r="C27" s="59"/>
      <c r="D27" s="59"/>
      <c r="E27" s="59"/>
      <c r="F27" s="59"/>
      <c r="G27" s="60"/>
    </row>
    <row r="28" spans="1:7" ht="21.75" thickBot="1" x14ac:dyDescent="0.4">
      <c r="A28" s="7" t="s">
        <v>18</v>
      </c>
      <c r="B28" s="7"/>
      <c r="C28" s="7"/>
      <c r="D28" s="7"/>
      <c r="E28" s="35" t="s">
        <v>3</v>
      </c>
      <c r="F28" s="36"/>
      <c r="G28" s="34">
        <f>ROUND(F28*G14,2)/100</f>
        <v>0</v>
      </c>
    </row>
    <row r="29" spans="1:7" ht="15" x14ac:dyDescent="0.2">
      <c r="A29" s="1"/>
      <c r="B29" s="1"/>
      <c r="C29" s="1"/>
      <c r="D29" s="4"/>
      <c r="E29" s="5"/>
      <c r="F29" s="6"/>
    </row>
    <row r="30" spans="1:7" ht="16.5" thickBot="1" x14ac:dyDescent="0.25">
      <c r="A30" s="58" t="s">
        <v>23</v>
      </c>
      <c r="B30" s="59"/>
      <c r="C30" s="59"/>
      <c r="D30" s="59"/>
      <c r="E30" s="59"/>
      <c r="F30" s="59"/>
      <c r="G30" s="60"/>
    </row>
    <row r="31" spans="1:7" ht="21.75" thickBot="1" x14ac:dyDescent="0.4">
      <c r="A31" s="61" t="s">
        <v>29</v>
      </c>
      <c r="B31" s="62"/>
      <c r="C31" s="62"/>
      <c r="D31" s="63"/>
      <c r="E31" s="35" t="s">
        <v>3</v>
      </c>
      <c r="F31" s="36"/>
      <c r="G31" s="34">
        <f>ROUND(F31*G14,2)/100</f>
        <v>0</v>
      </c>
    </row>
    <row r="33" spans="1:8" ht="13.5" thickBot="1" x14ac:dyDescent="0.25"/>
    <row r="34" spans="1:8" s="8" customFormat="1" ht="19.5" thickBot="1" x14ac:dyDescent="0.35">
      <c r="A34" s="8" t="s">
        <v>24</v>
      </c>
      <c r="G34" s="57">
        <f>IF(H34&lt;250,250,H34)</f>
        <v>250</v>
      </c>
      <c r="H34" s="54">
        <f>SUM(G14,G17,G25,G28)-G31</f>
        <v>250</v>
      </c>
    </row>
    <row r="35" spans="1:8" s="8" customFormat="1" ht="19.5" thickBot="1" x14ac:dyDescent="0.35">
      <c r="A35" s="8" t="s">
        <v>19</v>
      </c>
      <c r="G35" s="56">
        <f>ROUND(G34*0.1,2)</f>
        <v>25</v>
      </c>
    </row>
    <row r="36" spans="1:8" customFormat="1" ht="19.5" thickBot="1" x14ac:dyDescent="0.35">
      <c r="A36" s="8" t="s">
        <v>32</v>
      </c>
      <c r="C36" s="49"/>
      <c r="E36" s="50"/>
      <c r="F36" s="53" t="s">
        <v>33</v>
      </c>
      <c r="G36" s="56">
        <f>IF(F36="SI",(G34+G35)*4/100,"")</f>
        <v>11</v>
      </c>
      <c r="H36" s="51"/>
    </row>
    <row r="37" spans="1:8" s="8" customFormat="1" ht="19.5" thickBot="1" x14ac:dyDescent="0.35">
      <c r="A37" s="8" t="s">
        <v>25</v>
      </c>
      <c r="G37" s="55">
        <f>ROUND(((SUM(G34:G36))*22%),2)</f>
        <v>62.92</v>
      </c>
    </row>
    <row r="38" spans="1:8" s="8" customFormat="1" ht="19.5" thickBot="1" x14ac:dyDescent="0.35"/>
    <row r="39" spans="1:8" s="8" customFormat="1" ht="19.5" thickBot="1" x14ac:dyDescent="0.35">
      <c r="A39" s="8" t="s">
        <v>26</v>
      </c>
      <c r="G39" s="21"/>
    </row>
    <row r="40" spans="1:8" s="8" customFormat="1" ht="19.5" thickBot="1" x14ac:dyDescent="0.35"/>
    <row r="41" spans="1:8" s="9" customFormat="1" ht="24" thickBot="1" x14ac:dyDescent="0.4">
      <c r="A41" s="9" t="s">
        <v>11</v>
      </c>
      <c r="G41" s="52">
        <f>SUM(G34:G40)</f>
        <v>348.92</v>
      </c>
    </row>
    <row r="52" spans="7:7" x14ac:dyDescent="0.2"/>
  </sheetData>
  <mergeCells count="12">
    <mergeCell ref="A1:G1"/>
    <mergeCell ref="A2:G2"/>
    <mergeCell ref="D22:F22"/>
    <mergeCell ref="D25:F25"/>
    <mergeCell ref="A4:G4"/>
    <mergeCell ref="A19:G19"/>
    <mergeCell ref="A27:G27"/>
    <mergeCell ref="A16:G16"/>
    <mergeCell ref="A30:G30"/>
    <mergeCell ref="A31:D31"/>
    <mergeCell ref="A17:D17"/>
    <mergeCell ref="A20:D20"/>
  </mergeCells>
  <phoneticPr fontId="0" type="noConversion"/>
  <dataValidations count="1">
    <dataValidation operator="equal" allowBlank="1" showErrorMessage="1" sqref="F20" xr:uid="{380B52D8-9610-4E01-B431-E191F43246E0}">
      <formula1>0</formula1>
      <formula2>0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gianmarco.marinai@giustizia.it</dc:creator>
  <cp:lastModifiedBy>Carolina Carpinteri</cp:lastModifiedBy>
  <cp:lastPrinted>2013-09-10T07:20:49Z</cp:lastPrinted>
  <dcterms:created xsi:type="dcterms:W3CDTF">2008-09-17T13:18:11Z</dcterms:created>
  <dcterms:modified xsi:type="dcterms:W3CDTF">2025-04-09T10:20:20Z</dcterms:modified>
</cp:coreProperties>
</file>